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</definedNames>
  <calcPr fullCalcOnLoad="1"/>
</workbook>
</file>

<file path=xl/sharedStrings.xml><?xml version="1.0" encoding="utf-8"?>
<sst xmlns="http://schemas.openxmlformats.org/spreadsheetml/2006/main" count="107" uniqueCount="103">
  <si>
    <t>Код бюджетной классификации</t>
  </si>
  <si>
    <t>Наименование доходов</t>
  </si>
  <si>
    <t xml:space="preserve">                                        (рублей)</t>
  </si>
  <si>
    <t>Информация о доходах бюджета Партизанского городского округа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</si>
  <si>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</si>
  <si>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</si>
  <si>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</si>
  <si>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</si>
  <si>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</si>
  <si>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</si>
  <si>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</si>
  <si>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000 1 01 02000 01 0000 110</t>
  </si>
  <si>
    <t>000 1 03 02000 01 0000 110</t>
  </si>
  <si>
    <t>Акцизы по подакцизным товарам (продукции), производимые на территории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</si>
  <si>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</si>
  <si>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</si>
  <si>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</si>
  <si>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</si>
  <si>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</si>
  <si>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</si>
  <si>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</si>
  <si>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</si>
  <si>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</si>
  <si>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</si>
  <si>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Налог на имущество физических лиц</t>
  </si>
  <si>
    <t>000 1 06 06000 00 0000 110</t>
  </si>
  <si>
    <t>000 1 06 01000 00 0000 110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</si>
  <si>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</si>
  <si>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</si>
  <si>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</si>
  <si>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</si>
  <si>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</si>
  <si>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</si>
  <si>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</si>
  <si>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</si>
  <si>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000 1 05 01000 00 0000 110</t>
  </si>
  <si>
    <t>Налог, взимаемый в связи с применением упрощенной системы налогообложения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</si>
  <si>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</si>
  <si>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</si>
  <si>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</si>
  <si>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</si>
  <si>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</si>
  <si>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2 02 10000 00 0000 150</t>
  </si>
  <si>
    <t>2 02 15001 00 0000 150</t>
  </si>
  <si>
    <t>2 02 20000 00 0000 150</t>
  </si>
  <si>
    <t>2 02 30000 00 0000 150</t>
  </si>
  <si>
    <t>2 02 40000 00 0000 150</t>
  </si>
  <si>
    <t>000 2 19 00000 00 00000 000</t>
  </si>
  <si>
    <t xml:space="preserve"> 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</si>
  <si>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</si>
  <si>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</si>
  <si>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ВСЕГО ДОХОДОВ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</si>
  <si>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</si>
  <si>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</si>
  <si>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</si>
  <si>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</si>
  <si>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000 1 11 01000 00 0000 120</t>
  </si>
  <si>
    <t>Доходы в виде прибыли, приходящейся на доли в уставных (складочных)капиталах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</si>
  <si>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земельеых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</si>
  <si>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</si>
  <si>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000 1 11 05010 00 0000 120</t>
  </si>
  <si>
    <t>000 1 11 05030 00 0000 120</t>
  </si>
  <si>
    <t>000 1 11 07000 00 0000 120</t>
  </si>
  <si>
    <t>Платежи от государственных и муниципальных унитарных предприятий</t>
  </si>
  <si>
    <t>000 1 11 09000 00 0000 120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</si>
  <si>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</si>
  <si>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</si>
  <si>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</si>
  <si>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</si>
  <si>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</si>
  <si>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</si>
  <si>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ДОХОДЫ ОТ ОКАЗАНИЯ ПЛАТНЫХ УСЛУГ И КОМПЕНСАЦИИ ЗАТРАТ ГОСУДАРСТВА</t>
  </si>
  <si>
    <t>000 1 13 01000 00 0000 130</t>
  </si>
  <si>
    <t>Доходы от оказания платных услуг (работ)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</si>
  <si>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</si>
  <si>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</si>
  <si>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</si>
  <si>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</si>
  <si>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</si>
  <si>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000 1 14 06000 00 0000 430 </t>
  </si>
  <si>
    <t>Доходы от продажи земельных участков, находящихся в государственной и муниципальной собственности</t>
  </si>
  <si>
    <t>000 1 16 00000 00 0000 000</t>
  </si>
  <si>
    <t>ШТРАФЫ, САНКЦИИ, ВОЗМЕЩЕНИЕ УЩЕРБА</t>
  </si>
  <si>
    <t>000 1 17 00000 00 0000 000</t>
  </si>
  <si>
    <t>000 1 17 01000 00 0000 180</t>
  </si>
  <si>
    <t>Невыясненные поступления</t>
  </si>
  <si>
    <t>000 1 17 05000 00 0000 180</t>
  </si>
  <si>
    <t>Прочие неналоговые доходы</t>
  </si>
  <si>
    <t>рублей</t>
  </si>
  <si>
    <t>%</t>
  </si>
  <si>
    <t>000 1 14 02000 00 0000 000</t>
  </si>
  <si>
    <t>--</t>
  </si>
  <si>
    <t>Прогноз на 
2023 год</t>
  </si>
  <si>
    <t>Прогноз на 
2024 год</t>
  </si>
  <si>
    <t>Отчет  за 2021 год</t>
  </si>
  <si>
    <t>Ожидаемое исполнение 
за 2022 год</t>
  </si>
  <si>
    <t>Сравнение 2023 с 2021</t>
  </si>
  <si>
    <t>Сравнение 2023 с 2022</t>
  </si>
  <si>
    <t>Прогноз на 
2025 год</t>
  </si>
  <si>
    <t>000 1 09 00000 00 0000 000</t>
  </si>
  <si>
    <t>ЗАДОЛЖЕННОСТЬ И ПЕРЕРАСЧЕТЫ ПО ОТМЕНЕННЫМ НАЛОГАМ СБОРАМ И ИНЫМ ОБЯЗАТЕЛЬНЫМ ПЛАТЕЖАМ</t>
  </si>
  <si>
    <t>000 1 09 04000 00 0000 110</t>
  </si>
  <si>
    <t>Налоги на имущество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</si>
</sst>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30" fillId="0" borderId="0" xfId="0" applyFont="1" applyAlignment="1">
      <alignment/>
    </xf>
    <xf numFmtId="0" fontId="39" fillId="0" borderId="10" xfId="0" applyFont="1" applyBorder="1" applyAlignment="1">
      <alignment horizontal="right"/>
    </xf>
    <xf numFmtId="4" fontId="2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2" fillId="0" borderId="10" xfId="0" applyNumberFormat="1" applyFont="1" applyBorder="1" applyAlignment="1" quotePrefix="1">
      <alignment horizontal="right"/>
    </xf>
    <xf numFmtId="4" fontId="3" fillId="0" borderId="10" xfId="0" applyNumberFormat="1" applyFont="1" applyBorder="1" applyAlignment="1" quotePrefix="1">
      <alignment horizontal="right"/>
    </xf>
    <xf numFmtId="0" fontId="37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45" sqref="D45"/>
    </sheetView>
  </sheetViews>
  <sheetFormatPr defaultColWidth="9.140625" defaultRowHeight="15"/>
  <cols>
    <col min="1" max="1" width="26.140625" style="0" customWidth="1"/>
    <col min="2" max="2" width="33.140625" style="0" customWidth="1"/>
    <col min="3" max="3" width="15.7109375" style="0" customWidth="1"/>
    <col min="4" max="4" width="16.28125" style="0" customWidth="1"/>
    <col min="5" max="9" width="15.421875" style="0" customWidth="1"/>
    <col min="10" max="10" width="14.421875" style="0" customWidth="1"/>
    <col min="11" max="11" width="14.57421875" style="0" customWidth="1"/>
  </cols>
  <sheetData>
    <row r="1" spans="1:11" ht="15">
      <c r="A1" s="18" t="s">
        <v>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0:11" ht="15">
      <c r="J2" s="1" t="s">
        <v>2</v>
      </c>
      <c r="K2" s="1"/>
    </row>
    <row r="3" spans="1:11" ht="15">
      <c r="A3" s="19" t="s">
        <v>0</v>
      </c>
      <c r="B3" s="19" t="s">
        <v>1</v>
      </c>
      <c r="C3" s="20" t="s">
        <v>94</v>
      </c>
      <c r="D3" s="27" t="s">
        <v>95</v>
      </c>
      <c r="E3" s="20" t="s">
        <v>92</v>
      </c>
      <c r="F3" s="25" t="s">
        <v>96</v>
      </c>
      <c r="G3" s="26"/>
      <c r="H3" s="25" t="s">
        <v>97</v>
      </c>
      <c r="I3" s="26"/>
      <c r="J3" s="20" t="s">
        <v>93</v>
      </c>
      <c r="K3" s="20" t="s">
        <v>98</v>
      </c>
    </row>
    <row r="4" spans="1:11" ht="15">
      <c r="A4" s="19"/>
      <c r="B4" s="19"/>
      <c r="C4" s="21"/>
      <c r="D4" s="27"/>
      <c r="E4" s="21"/>
      <c r="F4" s="19" t="s">
        <v>88</v>
      </c>
      <c r="G4" s="19" t="s">
        <v>89</v>
      </c>
      <c r="H4" s="19" t="s">
        <v>88</v>
      </c>
      <c r="I4" s="19" t="s">
        <v>89</v>
      </c>
      <c r="J4" s="23"/>
      <c r="K4" s="23"/>
    </row>
    <row r="5" spans="1:11" ht="15">
      <c r="A5" s="19"/>
      <c r="B5" s="19"/>
      <c r="C5" s="22"/>
      <c r="D5" s="27"/>
      <c r="E5" s="22"/>
      <c r="F5" s="19"/>
      <c r="G5" s="19"/>
      <c r="H5" s="19"/>
      <c r="I5" s="19"/>
      <c r="J5" s="24"/>
      <c r="K5" s="24"/>
    </row>
    <row r="6" spans="1:11" s="12" customFormat="1" ht="26.25">
      <c r="A6" s="13" t="s">
        <v>4</v>
      </c>
      <c r="B6" s="14" t="s">
        <v>5</v>
      </c>
      <c r="C6" s="8">
        <f>C7+C9+C11+C16+C19+C23+C29+C31+C34+C37+C38+C21</f>
        <v>220717976.54</v>
      </c>
      <c r="D6" s="8">
        <f>D7+D9+D11+D16+D19+D23+D29+D31+D34+D37+D38</f>
        <v>725260354.54</v>
      </c>
      <c r="E6" s="8">
        <f>E7+E9+E11+E16+E19+E23+E29+E31+E34+E37+E38</f>
        <v>708000000</v>
      </c>
      <c r="F6" s="8">
        <f>E6-C6</f>
        <v>487282023.46000004</v>
      </c>
      <c r="G6" s="8">
        <f>E6/C6*100</f>
        <v>320.7713350306523</v>
      </c>
      <c r="H6" s="8">
        <f>E6-D6</f>
        <v>-17260354.53999996</v>
      </c>
      <c r="I6" s="8">
        <f>E6/D6*100</f>
        <v>97.620116082183</v>
      </c>
      <c r="J6" s="8">
        <f>J7+J9+J11+J16+J19+J23+J29+J31+J34+J37+J38</f>
        <v>722984000</v>
      </c>
      <c r="K6" s="8">
        <f>K7+K9+K11+K16+K19+K23+K29+K31+K34+K37+K38</f>
        <v>701704000</v>
      </c>
    </row>
    <row r="7" spans="1:11" s="12" customFormat="1" ht="15">
      <c r="A7" s="15" t="s">
        <v>6</v>
      </c>
      <c r="B7" s="14" t="s">
        <v>7</v>
      </c>
      <c r="C7" s="8">
        <f>C8</f>
        <v>80330085.09</v>
      </c>
      <c r="D7" s="8">
        <f>D8</f>
        <v>567075650</v>
      </c>
      <c r="E7" s="8">
        <f>E8</f>
        <v>576308000</v>
      </c>
      <c r="F7" s="8">
        <f aca="true" t="shared" si="0" ref="F7:F50">E7-C7</f>
        <v>495977914.90999997</v>
      </c>
      <c r="G7" s="8">
        <f aca="true" t="shared" si="1" ref="G7:G50">E7/C7*100</f>
        <v>717.4248593840248</v>
      </c>
      <c r="H7" s="8">
        <f aca="true" t="shared" si="2" ref="H7:H50">E7-D7</f>
        <v>9232350</v>
      </c>
      <c r="I7" s="8">
        <f aca="true" t="shared" si="3" ref="I7:I50">E7/D7*100</f>
        <v>101.62806320461829</v>
      </c>
      <c r="J7" s="8">
        <f>J8</f>
        <v>592995000</v>
      </c>
      <c r="K7" s="8">
        <f>K8</f>
        <v>571105000</v>
      </c>
    </row>
    <row r="8" spans="1:11" s="12" customFormat="1" ht="15">
      <c r="A8" s="16" t="s">
        <v>11</v>
      </c>
      <c r="B8" s="17" t="s">
        <v>8</v>
      </c>
      <c r="C8" s="9">
        <v>80330085.09</v>
      </c>
      <c r="D8" s="9">
        <v>567075650</v>
      </c>
      <c r="E8" s="9">
        <v>576308000</v>
      </c>
      <c r="F8" s="9">
        <f t="shared" si="0"/>
        <v>495977914.90999997</v>
      </c>
      <c r="G8" s="9">
        <f t="shared" si="1"/>
        <v>717.4248593840248</v>
      </c>
      <c r="H8" s="9">
        <f t="shared" si="2"/>
        <v>9232350</v>
      </c>
      <c r="I8" s="9">
        <f t="shared" si="3"/>
        <v>101.62806320461829</v>
      </c>
      <c r="J8" s="9">
        <v>592995000</v>
      </c>
      <c r="K8" s="9">
        <v>571105000</v>
      </c>
    </row>
    <row r="9" spans="1:11" s="12" customFormat="1" ht="51.75">
      <c r="A9" s="15" t="s">
        <v>9</v>
      </c>
      <c r="B9" s="14" t="s">
        <v>10</v>
      </c>
      <c r="C9" s="8">
        <f>C10</f>
        <v>24950693.26</v>
      </c>
      <c r="D9" s="8">
        <f>D10</f>
        <v>26000000</v>
      </c>
      <c r="E9" s="8">
        <f>E10</f>
        <v>28000000</v>
      </c>
      <c r="F9" s="8">
        <f t="shared" si="0"/>
        <v>3049306.7399999984</v>
      </c>
      <c r="G9" s="8">
        <f t="shared" si="1"/>
        <v>112.22133071904872</v>
      </c>
      <c r="H9" s="8">
        <f t="shared" si="2"/>
        <v>2000000</v>
      </c>
      <c r="I9" s="8">
        <f t="shared" si="3"/>
        <v>107.6923076923077</v>
      </c>
      <c r="J9" s="8">
        <f>J10</f>
        <v>28000000</v>
      </c>
      <c r="K9" s="8">
        <f>K10</f>
        <v>28000000</v>
      </c>
    </row>
    <row r="10" spans="1:11" s="12" customFormat="1" ht="39">
      <c r="A10" s="16" t="s">
        <v>12</v>
      </c>
      <c r="B10" s="17" t="s">
        <v>13</v>
      </c>
      <c r="C10" s="9">
        <v>24950693.26</v>
      </c>
      <c r="D10" s="9">
        <v>26000000</v>
      </c>
      <c r="E10" s="9">
        <v>28000000</v>
      </c>
      <c r="F10" s="9">
        <f t="shared" si="0"/>
        <v>3049306.7399999984</v>
      </c>
      <c r="G10" s="9">
        <f t="shared" si="1"/>
        <v>112.22133071904872</v>
      </c>
      <c r="H10" s="9">
        <f t="shared" si="2"/>
        <v>2000000</v>
      </c>
      <c r="I10" s="9">
        <f t="shared" si="3"/>
        <v>107.6923076923077</v>
      </c>
      <c r="J10" s="9">
        <v>28000000</v>
      </c>
      <c r="K10" s="9">
        <v>28000000</v>
      </c>
    </row>
    <row r="11" spans="1:11" s="12" customFormat="1" ht="26.25">
      <c r="A11" s="15" t="s">
        <v>14</v>
      </c>
      <c r="B11" s="14" t="s">
        <v>15</v>
      </c>
      <c r="C11" s="8">
        <f>C12+C13+C14+C15</f>
        <v>18881978.46</v>
      </c>
      <c r="D11" s="8">
        <f>D12+D13+D14+D15</f>
        <v>37351000</v>
      </c>
      <c r="E11" s="8">
        <f>E12+E13+E14+E15</f>
        <v>17377000</v>
      </c>
      <c r="F11" s="8">
        <f t="shared" si="0"/>
        <v>-1504978.460000001</v>
      </c>
      <c r="G11" s="8">
        <f t="shared" si="1"/>
        <v>92.02955101771681</v>
      </c>
      <c r="H11" s="8">
        <f t="shared" si="2"/>
        <v>-19974000</v>
      </c>
      <c r="I11" s="8">
        <f t="shared" si="3"/>
        <v>46.52352011994324</v>
      </c>
      <c r="J11" s="8">
        <f>J12+J13+J14+J15</f>
        <v>17896000</v>
      </c>
      <c r="K11" s="8">
        <f>K12+K13+K14+K15</f>
        <v>18506000</v>
      </c>
    </row>
    <row r="12" spans="1:11" s="12" customFormat="1" ht="39">
      <c r="A12" s="16" t="s">
        <v>35</v>
      </c>
      <c r="B12" s="17" t="s">
        <v>36</v>
      </c>
      <c r="C12" s="9">
        <v>1647435.97</v>
      </c>
      <c r="D12" s="9">
        <v>23610000</v>
      </c>
      <c r="E12" s="9">
        <v>2461000</v>
      </c>
      <c r="F12" s="9">
        <f t="shared" si="0"/>
        <v>813564.03</v>
      </c>
      <c r="G12" s="9"/>
      <c r="H12" s="9">
        <f t="shared" si="2"/>
        <v>-21149000</v>
      </c>
      <c r="I12" s="9"/>
      <c r="J12" s="9">
        <v>2500000</v>
      </c>
      <c r="K12" s="9">
        <v>2500000</v>
      </c>
    </row>
    <row r="13" spans="1:11" s="12" customFormat="1" ht="15">
      <c r="A13" s="16" t="s">
        <v>16</v>
      </c>
      <c r="B13" s="17" t="s">
        <v>17</v>
      </c>
      <c r="C13" s="9">
        <v>4759364.39</v>
      </c>
      <c r="D13" s="9">
        <v>200000</v>
      </c>
      <c r="E13" s="9">
        <v>0</v>
      </c>
      <c r="F13" s="9">
        <f t="shared" si="0"/>
        <v>-4759364.39</v>
      </c>
      <c r="G13" s="9">
        <f t="shared" si="1"/>
        <v>0</v>
      </c>
      <c r="H13" s="9">
        <f t="shared" si="2"/>
        <v>-200000</v>
      </c>
      <c r="I13" s="9">
        <f t="shared" si="3"/>
        <v>0</v>
      </c>
      <c r="J13" s="9">
        <v>0</v>
      </c>
      <c r="K13" s="9">
        <v>0</v>
      </c>
    </row>
    <row r="14" spans="1:11" s="12" customFormat="1" ht="15">
      <c r="A14" s="16" t="s">
        <v>18</v>
      </c>
      <c r="B14" s="17" t="s">
        <v>19</v>
      </c>
      <c r="C14" s="9">
        <v>930495.08</v>
      </c>
      <c r="D14" s="9">
        <v>1140000</v>
      </c>
      <c r="E14" s="9">
        <v>1781000</v>
      </c>
      <c r="F14" s="9">
        <f t="shared" si="0"/>
        <v>850504.92</v>
      </c>
      <c r="G14" s="9">
        <f t="shared" si="1"/>
        <v>191.40348383142444</v>
      </c>
      <c r="H14" s="9">
        <f t="shared" si="2"/>
        <v>641000</v>
      </c>
      <c r="I14" s="9">
        <f t="shared" si="3"/>
        <v>156.2280701754386</v>
      </c>
      <c r="J14" s="9">
        <v>1839000</v>
      </c>
      <c r="K14" s="9">
        <v>1901000</v>
      </c>
    </row>
    <row r="15" spans="1:11" s="12" customFormat="1" ht="39">
      <c r="A15" s="16" t="s">
        <v>20</v>
      </c>
      <c r="B15" s="17" t="s">
        <v>21</v>
      </c>
      <c r="C15" s="9">
        <v>11544683.02</v>
      </c>
      <c r="D15" s="9">
        <v>12401000</v>
      </c>
      <c r="E15" s="9">
        <v>13135000</v>
      </c>
      <c r="F15" s="9">
        <f t="shared" si="0"/>
        <v>1590316.9800000004</v>
      </c>
      <c r="G15" s="9">
        <f t="shared" si="1"/>
        <v>113.77531957564307</v>
      </c>
      <c r="H15" s="9">
        <f t="shared" si="2"/>
        <v>734000</v>
      </c>
      <c r="I15" s="9">
        <f t="shared" si="3"/>
        <v>105.91887750987823</v>
      </c>
      <c r="J15" s="9">
        <v>13557000</v>
      </c>
      <c r="K15" s="9">
        <v>14105000</v>
      </c>
    </row>
    <row r="16" spans="1:11" s="12" customFormat="1" ht="15">
      <c r="A16" s="15" t="s">
        <v>22</v>
      </c>
      <c r="B16" s="14" t="s">
        <v>23</v>
      </c>
      <c r="C16" s="8">
        <f>C17+C18</f>
        <v>37752262.97</v>
      </c>
      <c r="D16" s="8">
        <f>D17+D18</f>
        <v>38537000</v>
      </c>
      <c r="E16" s="8">
        <f>E17+E18</f>
        <v>30492000</v>
      </c>
      <c r="F16" s="8">
        <f t="shared" si="0"/>
        <v>-7260262.969999999</v>
      </c>
      <c r="G16" s="8">
        <f t="shared" si="1"/>
        <v>80.76866815700717</v>
      </c>
      <c r="H16" s="8">
        <f t="shared" si="2"/>
        <v>-8045000</v>
      </c>
      <c r="I16" s="8">
        <f t="shared" si="3"/>
        <v>79.12395879284844</v>
      </c>
      <c r="J16" s="8">
        <f>J17+J18</f>
        <v>30592000</v>
      </c>
      <c r="K16" s="8">
        <f>K17+K18</f>
        <v>30692000</v>
      </c>
    </row>
    <row r="17" spans="1:11" s="12" customFormat="1" ht="15">
      <c r="A17" s="16" t="s">
        <v>26</v>
      </c>
      <c r="B17" s="17" t="s">
        <v>24</v>
      </c>
      <c r="C17" s="9">
        <v>13795883.09</v>
      </c>
      <c r="D17" s="9">
        <v>16883000</v>
      </c>
      <c r="E17" s="9">
        <v>14450000</v>
      </c>
      <c r="F17" s="9">
        <f t="shared" si="0"/>
        <v>654116.9100000001</v>
      </c>
      <c r="G17" s="9">
        <f t="shared" si="1"/>
        <v>104.74139209308132</v>
      </c>
      <c r="H17" s="9">
        <f t="shared" si="2"/>
        <v>-2433000</v>
      </c>
      <c r="I17" s="9">
        <f t="shared" si="3"/>
        <v>85.5890540780667</v>
      </c>
      <c r="J17" s="9">
        <v>14500000</v>
      </c>
      <c r="K17" s="9">
        <v>14550000</v>
      </c>
    </row>
    <row r="18" spans="1:11" s="12" customFormat="1" ht="15">
      <c r="A18" s="16" t="s">
        <v>25</v>
      </c>
      <c r="B18" s="17" t="s">
        <v>27</v>
      </c>
      <c r="C18" s="9">
        <v>23956379.88</v>
      </c>
      <c r="D18" s="9">
        <v>21654000</v>
      </c>
      <c r="E18" s="9">
        <v>16042000</v>
      </c>
      <c r="F18" s="9">
        <f t="shared" si="0"/>
        <v>-7914379.879999999</v>
      </c>
      <c r="G18" s="9">
        <f t="shared" si="1"/>
        <v>66.96337293178706</v>
      </c>
      <c r="H18" s="9">
        <f t="shared" si="2"/>
        <v>-5612000</v>
      </c>
      <c r="I18" s="9">
        <f t="shared" si="3"/>
        <v>74.08331024291124</v>
      </c>
      <c r="J18" s="9">
        <v>16092000</v>
      </c>
      <c r="K18" s="9">
        <v>16142000</v>
      </c>
    </row>
    <row r="19" spans="1:11" s="12" customFormat="1" ht="15">
      <c r="A19" s="15" t="s">
        <v>52</v>
      </c>
      <c r="B19" s="14" t="s">
        <v>53</v>
      </c>
      <c r="C19" s="8">
        <f>C20</f>
        <v>8653474.04</v>
      </c>
      <c r="D19" s="8">
        <f>D20</f>
        <v>8528000</v>
      </c>
      <c r="E19" s="8">
        <f>E20</f>
        <v>9000000</v>
      </c>
      <c r="F19" s="8">
        <f t="shared" si="0"/>
        <v>346525.9600000009</v>
      </c>
      <c r="G19" s="8">
        <f t="shared" si="1"/>
        <v>104.00447217381381</v>
      </c>
      <c r="H19" s="8">
        <f t="shared" si="2"/>
        <v>472000</v>
      </c>
      <c r="I19" s="8">
        <f t="shared" si="3"/>
        <v>105.53470919324577</v>
      </c>
      <c r="J19" s="8">
        <f>J20</f>
        <v>9000000</v>
      </c>
      <c r="K19" s="8">
        <f>K20</f>
        <v>9000000</v>
      </c>
    </row>
    <row r="20" spans="1:11" s="12" customFormat="1" ht="39">
      <c r="A20" s="16" t="s">
        <v>54</v>
      </c>
      <c r="B20" s="17" t="s">
        <v>55</v>
      </c>
      <c r="C20" s="9">
        <v>8653474.04</v>
      </c>
      <c r="D20" s="9">
        <v>8528000</v>
      </c>
      <c r="E20" s="9">
        <v>9000000</v>
      </c>
      <c r="F20" s="9">
        <f t="shared" si="0"/>
        <v>346525.9600000009</v>
      </c>
      <c r="G20" s="9">
        <f t="shared" si="1"/>
        <v>104.00447217381381</v>
      </c>
      <c r="H20" s="9">
        <f t="shared" si="2"/>
        <v>472000</v>
      </c>
      <c r="I20" s="9">
        <f t="shared" si="3"/>
        <v>105.53470919324577</v>
      </c>
      <c r="J20" s="9">
        <v>9000000</v>
      </c>
      <c r="K20" s="9">
        <v>9000000</v>
      </c>
    </row>
    <row r="21" spans="1:11" s="12" customFormat="1" ht="51.75">
      <c r="A21" s="15" t="s">
        <v>99</v>
      </c>
      <c r="B21" s="14" t="s">
        <v>100</v>
      </c>
      <c r="C21" s="8">
        <f aca="true" t="shared" si="4" ref="C21:K21">C22</f>
        <v>-333.12</v>
      </c>
      <c r="D21" s="8">
        <f t="shared" si="4"/>
        <v>0</v>
      </c>
      <c r="E21" s="8">
        <f t="shared" si="4"/>
        <v>0</v>
      </c>
      <c r="F21" s="8">
        <f t="shared" si="4"/>
        <v>0</v>
      </c>
      <c r="G21" s="8">
        <f t="shared" si="4"/>
        <v>0</v>
      </c>
      <c r="H21" s="8">
        <f t="shared" si="4"/>
        <v>0</v>
      </c>
      <c r="I21" s="8">
        <f t="shared" si="4"/>
        <v>0</v>
      </c>
      <c r="J21" s="8">
        <f t="shared" si="4"/>
        <v>0</v>
      </c>
      <c r="K21" s="8">
        <f t="shared" si="4"/>
        <v>0</v>
      </c>
    </row>
    <row r="22" spans="1:11" s="12" customFormat="1" ht="15">
      <c r="A22" s="16" t="s">
        <v>101</v>
      </c>
      <c r="B22" s="17" t="s">
        <v>102</v>
      </c>
      <c r="C22" s="9">
        <v>-333.12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s="12" customFormat="1" ht="64.5">
      <c r="A23" s="15" t="s">
        <v>28</v>
      </c>
      <c r="B23" s="14" t="s">
        <v>29</v>
      </c>
      <c r="C23" s="8">
        <f>C24+C25+C26+C27+C28</f>
        <v>35513600.29</v>
      </c>
      <c r="D23" s="8">
        <f>D24+D25+D26+D27+D28</f>
        <v>38981000</v>
      </c>
      <c r="E23" s="8">
        <f>E24+E25+E26+E27+E28</f>
        <v>38801000</v>
      </c>
      <c r="F23" s="8">
        <f t="shared" si="0"/>
        <v>3287399.710000001</v>
      </c>
      <c r="G23" s="8">
        <f t="shared" si="1"/>
        <v>109.25673455565044</v>
      </c>
      <c r="H23" s="8">
        <f t="shared" si="2"/>
        <v>-180000</v>
      </c>
      <c r="I23" s="8">
        <f t="shared" si="3"/>
        <v>99.53823657679382</v>
      </c>
      <c r="J23" s="8">
        <f>J24+J25+J26+J27+J28</f>
        <v>37501000</v>
      </c>
      <c r="K23" s="8">
        <f>K24+K25+K26+K27+K28</f>
        <v>37501000</v>
      </c>
    </row>
    <row r="24" spans="1:11" s="12" customFormat="1" ht="115.5">
      <c r="A24" s="16" t="s">
        <v>56</v>
      </c>
      <c r="B24" s="17" t="s">
        <v>57</v>
      </c>
      <c r="C24" s="9">
        <v>461614</v>
      </c>
      <c r="D24" s="9">
        <v>300000</v>
      </c>
      <c r="E24" s="9">
        <v>0</v>
      </c>
      <c r="F24" s="9">
        <f t="shared" si="0"/>
        <v>-461614</v>
      </c>
      <c r="G24" s="9">
        <f t="shared" si="1"/>
        <v>0</v>
      </c>
      <c r="H24" s="9">
        <f t="shared" si="2"/>
        <v>-300000</v>
      </c>
      <c r="I24" s="9">
        <f t="shared" si="3"/>
        <v>0</v>
      </c>
      <c r="J24" s="9">
        <v>0</v>
      </c>
      <c r="K24" s="9">
        <v>0</v>
      </c>
    </row>
    <row r="25" spans="1:11" s="12" customFormat="1" ht="90">
      <c r="A25" s="16" t="s">
        <v>60</v>
      </c>
      <c r="B25" s="17" t="s">
        <v>58</v>
      </c>
      <c r="C25" s="9">
        <v>23816090.98</v>
      </c>
      <c r="D25" s="9">
        <v>28000000</v>
      </c>
      <c r="E25" s="9">
        <v>28000000</v>
      </c>
      <c r="F25" s="9">
        <f t="shared" si="0"/>
        <v>4183909.0199999996</v>
      </c>
      <c r="G25" s="9">
        <f t="shared" si="1"/>
        <v>117.56757237580892</v>
      </c>
      <c r="H25" s="9">
        <f t="shared" si="2"/>
        <v>0</v>
      </c>
      <c r="I25" s="9">
        <f t="shared" si="3"/>
        <v>100</v>
      </c>
      <c r="J25" s="9">
        <v>27000000</v>
      </c>
      <c r="K25" s="9">
        <v>27000000</v>
      </c>
    </row>
    <row r="26" spans="1:11" s="12" customFormat="1" ht="115.5">
      <c r="A26" s="16" t="s">
        <v>61</v>
      </c>
      <c r="B26" s="17" t="s">
        <v>59</v>
      </c>
      <c r="C26" s="9">
        <v>7934482.13</v>
      </c>
      <c r="D26" s="9">
        <v>8200000</v>
      </c>
      <c r="E26" s="9">
        <v>8350000</v>
      </c>
      <c r="F26" s="9">
        <f t="shared" si="0"/>
        <v>415517.8700000001</v>
      </c>
      <c r="G26" s="9">
        <f t="shared" si="1"/>
        <v>105.23686187947845</v>
      </c>
      <c r="H26" s="9">
        <f t="shared" si="2"/>
        <v>150000</v>
      </c>
      <c r="I26" s="9">
        <f t="shared" si="3"/>
        <v>101.82926829268293</v>
      </c>
      <c r="J26" s="9">
        <v>8350000</v>
      </c>
      <c r="K26" s="9">
        <v>8350000</v>
      </c>
    </row>
    <row r="27" spans="1:11" s="12" customFormat="1" ht="39">
      <c r="A27" s="16" t="s">
        <v>62</v>
      </c>
      <c r="B27" s="17" t="s">
        <v>63</v>
      </c>
      <c r="C27" s="9">
        <v>7600</v>
      </c>
      <c r="D27" s="9">
        <v>0</v>
      </c>
      <c r="E27" s="9">
        <v>0</v>
      </c>
      <c r="F27" s="9">
        <f t="shared" si="0"/>
        <v>-7600</v>
      </c>
      <c r="G27" s="9">
        <f t="shared" si="1"/>
        <v>0</v>
      </c>
      <c r="H27" s="9">
        <f t="shared" si="2"/>
        <v>0</v>
      </c>
      <c r="I27" s="9">
        <v>0</v>
      </c>
      <c r="J27" s="9">
        <v>0</v>
      </c>
      <c r="K27" s="9">
        <v>0</v>
      </c>
    </row>
    <row r="28" spans="1:11" s="12" customFormat="1" ht="115.5">
      <c r="A28" s="16" t="s">
        <v>64</v>
      </c>
      <c r="B28" s="17" t="s">
        <v>65</v>
      </c>
      <c r="C28" s="9">
        <v>3293813.18</v>
      </c>
      <c r="D28" s="9">
        <v>2481000</v>
      </c>
      <c r="E28" s="9">
        <v>2451000</v>
      </c>
      <c r="F28" s="9">
        <f t="shared" si="0"/>
        <v>-842813.1800000002</v>
      </c>
      <c r="G28" s="9">
        <f t="shared" si="1"/>
        <v>74.41223487969648</v>
      </c>
      <c r="H28" s="9">
        <f t="shared" si="2"/>
        <v>-30000</v>
      </c>
      <c r="I28" s="9">
        <f t="shared" si="3"/>
        <v>98.79081015719467</v>
      </c>
      <c r="J28" s="9">
        <v>2151000</v>
      </c>
      <c r="K28" s="9">
        <v>2151000</v>
      </c>
    </row>
    <row r="29" spans="1:11" s="12" customFormat="1" ht="29.25" customHeight="1">
      <c r="A29" s="15" t="s">
        <v>66</v>
      </c>
      <c r="B29" s="14" t="s">
        <v>67</v>
      </c>
      <c r="C29" s="8">
        <f>C30</f>
        <v>468655.57</v>
      </c>
      <c r="D29" s="8">
        <f>D30</f>
        <v>1500000</v>
      </c>
      <c r="E29" s="8">
        <f>E30</f>
        <v>1500000</v>
      </c>
      <c r="F29" s="8">
        <f t="shared" si="0"/>
        <v>1031344.4299999999</v>
      </c>
      <c r="G29" s="8">
        <f t="shared" si="1"/>
        <v>320.06447720230875</v>
      </c>
      <c r="H29" s="8">
        <f t="shared" si="2"/>
        <v>0</v>
      </c>
      <c r="I29" s="8">
        <f t="shared" si="3"/>
        <v>100</v>
      </c>
      <c r="J29" s="8">
        <f>J30</f>
        <v>1500000</v>
      </c>
      <c r="K29" s="8">
        <f>K30</f>
        <v>1500000</v>
      </c>
    </row>
    <row r="30" spans="1:11" s="12" customFormat="1" ht="26.25">
      <c r="A30" s="16" t="s">
        <v>68</v>
      </c>
      <c r="B30" s="17" t="s">
        <v>69</v>
      </c>
      <c r="C30" s="9">
        <v>468655.57</v>
      </c>
      <c r="D30" s="9">
        <v>1500000</v>
      </c>
      <c r="E30" s="9">
        <v>1500000</v>
      </c>
      <c r="F30" s="9">
        <f t="shared" si="0"/>
        <v>1031344.4299999999</v>
      </c>
      <c r="G30" s="9">
        <f t="shared" si="1"/>
        <v>320.06447720230875</v>
      </c>
      <c r="H30" s="9">
        <f t="shared" si="2"/>
        <v>0</v>
      </c>
      <c r="I30" s="9">
        <f t="shared" si="3"/>
        <v>100</v>
      </c>
      <c r="J30" s="9">
        <v>1500000</v>
      </c>
      <c r="K30" s="9">
        <v>1500000</v>
      </c>
    </row>
    <row r="31" spans="1:11" s="12" customFormat="1" ht="51.75">
      <c r="A31" s="15" t="s">
        <v>70</v>
      </c>
      <c r="B31" s="14" t="s">
        <v>71</v>
      </c>
      <c r="C31" s="8">
        <f>C32+C33</f>
        <v>4660283.4</v>
      </c>
      <c r="D31" s="8">
        <f>D32+D33</f>
        <v>900000</v>
      </c>
      <c r="E31" s="8">
        <f>E32+E33</f>
        <v>1050000</v>
      </c>
      <c r="F31" s="8">
        <f t="shared" si="0"/>
        <v>-3610283.4000000004</v>
      </c>
      <c r="G31" s="8">
        <f t="shared" si="1"/>
        <v>22.530818619314008</v>
      </c>
      <c r="H31" s="8">
        <f t="shared" si="2"/>
        <v>150000</v>
      </c>
      <c r="I31" s="8">
        <f t="shared" si="3"/>
        <v>116.66666666666667</v>
      </c>
      <c r="J31" s="8">
        <f>J32+J33</f>
        <v>900000</v>
      </c>
      <c r="K31" s="8">
        <f>K32+K33</f>
        <v>900000</v>
      </c>
    </row>
    <row r="32" spans="1:11" s="12" customFormat="1" ht="26.25">
      <c r="A32" s="16" t="s">
        <v>72</v>
      </c>
      <c r="B32" s="17" t="s">
        <v>73</v>
      </c>
      <c r="C32" s="9">
        <v>1100</v>
      </c>
      <c r="D32" s="9">
        <v>0</v>
      </c>
      <c r="E32" s="9">
        <v>0</v>
      </c>
      <c r="F32" s="9">
        <f t="shared" si="0"/>
        <v>-1100</v>
      </c>
      <c r="G32" s="9"/>
      <c r="H32" s="9">
        <f t="shared" si="2"/>
        <v>0</v>
      </c>
      <c r="I32" s="9">
        <v>0</v>
      </c>
      <c r="J32" s="9">
        <v>0</v>
      </c>
      <c r="K32" s="9">
        <v>0</v>
      </c>
    </row>
    <row r="33" spans="1:11" s="12" customFormat="1" ht="26.25">
      <c r="A33" s="16" t="s">
        <v>74</v>
      </c>
      <c r="B33" s="17" t="s">
        <v>75</v>
      </c>
      <c r="C33" s="9">
        <v>4659183.4</v>
      </c>
      <c r="D33" s="9">
        <v>900000</v>
      </c>
      <c r="E33" s="9">
        <v>1050000</v>
      </c>
      <c r="F33" s="9">
        <f t="shared" si="0"/>
        <v>-3609183.4000000004</v>
      </c>
      <c r="G33" s="9">
        <f t="shared" si="1"/>
        <v>22.53613798503832</v>
      </c>
      <c r="H33" s="9">
        <f t="shared" si="2"/>
        <v>150000</v>
      </c>
      <c r="I33" s="9">
        <f t="shared" si="3"/>
        <v>116.66666666666667</v>
      </c>
      <c r="J33" s="9">
        <v>900000</v>
      </c>
      <c r="K33" s="9">
        <v>900000</v>
      </c>
    </row>
    <row r="34" spans="1:11" s="12" customFormat="1" ht="39">
      <c r="A34" s="15" t="s">
        <v>76</v>
      </c>
      <c r="B34" s="14" t="s">
        <v>77</v>
      </c>
      <c r="C34" s="8">
        <f>C35+C36</f>
        <v>3125174.0100000002</v>
      </c>
      <c r="D34" s="8">
        <f>D35+D36</f>
        <v>3200000</v>
      </c>
      <c r="E34" s="8">
        <f>E35+E36</f>
        <v>2350000</v>
      </c>
      <c r="F34" s="8">
        <f t="shared" si="0"/>
        <v>-775174.0100000002</v>
      </c>
      <c r="G34" s="8">
        <f t="shared" si="1"/>
        <v>75.19581285651354</v>
      </c>
      <c r="H34" s="8">
        <f t="shared" si="2"/>
        <v>-850000</v>
      </c>
      <c r="I34" s="8">
        <f t="shared" si="3"/>
        <v>73.4375</v>
      </c>
      <c r="J34" s="8">
        <f>J35+J36</f>
        <v>1100000</v>
      </c>
      <c r="K34" s="8">
        <f>K35+K36</f>
        <v>1000000</v>
      </c>
    </row>
    <row r="35" spans="1:11" s="12" customFormat="1" ht="102.75">
      <c r="A35" s="16" t="s">
        <v>90</v>
      </c>
      <c r="B35" s="17" t="s">
        <v>78</v>
      </c>
      <c r="C35" s="9">
        <v>204786.43</v>
      </c>
      <c r="D35" s="9">
        <v>1150000</v>
      </c>
      <c r="E35" s="9">
        <v>850000</v>
      </c>
      <c r="F35" s="9">
        <f t="shared" si="0"/>
        <v>645213.5700000001</v>
      </c>
      <c r="G35" s="9">
        <f t="shared" si="1"/>
        <v>415.06656471329666</v>
      </c>
      <c r="H35" s="9">
        <f t="shared" si="2"/>
        <v>-300000</v>
      </c>
      <c r="I35" s="9">
        <f t="shared" si="3"/>
        <v>73.91304347826086</v>
      </c>
      <c r="J35" s="9">
        <v>100000</v>
      </c>
      <c r="K35" s="9">
        <v>0</v>
      </c>
    </row>
    <row r="36" spans="1:11" s="12" customFormat="1" ht="51.75">
      <c r="A36" s="16" t="s">
        <v>79</v>
      </c>
      <c r="B36" s="17" t="s">
        <v>80</v>
      </c>
      <c r="C36" s="9">
        <v>2920387.58</v>
      </c>
      <c r="D36" s="9">
        <v>2050000</v>
      </c>
      <c r="E36" s="9">
        <v>1500000</v>
      </c>
      <c r="F36" s="9">
        <f t="shared" si="0"/>
        <v>-1420387.58</v>
      </c>
      <c r="G36" s="9">
        <f t="shared" si="1"/>
        <v>51.363045448919486</v>
      </c>
      <c r="H36" s="9">
        <f t="shared" si="2"/>
        <v>-550000</v>
      </c>
      <c r="I36" s="9">
        <f t="shared" si="3"/>
        <v>73.17073170731707</v>
      </c>
      <c r="J36" s="9">
        <v>1000000</v>
      </c>
      <c r="K36" s="9">
        <v>1000000</v>
      </c>
    </row>
    <row r="37" spans="1:11" s="12" customFormat="1" ht="26.25">
      <c r="A37" s="15" t="s">
        <v>81</v>
      </c>
      <c r="B37" s="14" t="s">
        <v>82</v>
      </c>
      <c r="C37" s="8">
        <v>5100517.36</v>
      </c>
      <c r="D37" s="8">
        <v>1900000</v>
      </c>
      <c r="E37" s="8">
        <v>2122000</v>
      </c>
      <c r="F37" s="8">
        <f t="shared" si="0"/>
        <v>-2978517.3600000003</v>
      </c>
      <c r="G37" s="8">
        <f t="shared" si="1"/>
        <v>41.60362273524347</v>
      </c>
      <c r="H37" s="8">
        <f t="shared" si="2"/>
        <v>222000</v>
      </c>
      <c r="I37" s="8">
        <f t="shared" si="3"/>
        <v>111.68421052631578</v>
      </c>
      <c r="J37" s="8">
        <v>2500000</v>
      </c>
      <c r="K37" s="8">
        <v>2500000</v>
      </c>
    </row>
    <row r="38" spans="1:11" s="12" customFormat="1" ht="15">
      <c r="A38" s="15" t="s">
        <v>83</v>
      </c>
      <c r="B38" s="14" t="s">
        <v>30</v>
      </c>
      <c r="C38" s="8">
        <f>C39+C40</f>
        <v>1281585.21</v>
      </c>
      <c r="D38" s="8">
        <f>D39+D40</f>
        <v>1287704.54</v>
      </c>
      <c r="E38" s="8">
        <f>E39+E40</f>
        <v>1000000</v>
      </c>
      <c r="F38" s="8">
        <f t="shared" si="0"/>
        <v>-281585.20999999996</v>
      </c>
      <c r="G38" s="8">
        <f t="shared" si="1"/>
        <v>78.02836613571719</v>
      </c>
      <c r="H38" s="8">
        <f t="shared" si="2"/>
        <v>-287704.54000000004</v>
      </c>
      <c r="I38" s="8">
        <f t="shared" si="3"/>
        <v>77.65756576427074</v>
      </c>
      <c r="J38" s="8">
        <f>J39+J40</f>
        <v>1000000</v>
      </c>
      <c r="K38" s="8">
        <f>K39+K40</f>
        <v>1000000</v>
      </c>
    </row>
    <row r="39" spans="1:11" s="12" customFormat="1" ht="15">
      <c r="A39" s="16" t="s">
        <v>84</v>
      </c>
      <c r="B39" s="17" t="s">
        <v>85</v>
      </c>
      <c r="C39" s="9">
        <v>-585.87</v>
      </c>
      <c r="D39" s="9">
        <v>0</v>
      </c>
      <c r="E39" s="9">
        <v>0</v>
      </c>
      <c r="F39" s="9">
        <f t="shared" si="0"/>
        <v>585.87</v>
      </c>
      <c r="G39" s="9">
        <f t="shared" si="1"/>
        <v>0</v>
      </c>
      <c r="H39" s="9">
        <f t="shared" si="2"/>
        <v>0</v>
      </c>
      <c r="I39" s="9"/>
      <c r="J39" s="9">
        <v>0</v>
      </c>
      <c r="K39" s="9">
        <v>0</v>
      </c>
    </row>
    <row r="40" spans="1:11" s="12" customFormat="1" ht="15">
      <c r="A40" s="16" t="s">
        <v>86</v>
      </c>
      <c r="B40" s="17" t="s">
        <v>87</v>
      </c>
      <c r="C40" s="9">
        <v>1282171.08</v>
      </c>
      <c r="D40" s="9">
        <v>1287704.54</v>
      </c>
      <c r="E40" s="9">
        <v>1000000</v>
      </c>
      <c r="F40" s="9">
        <f t="shared" si="0"/>
        <v>-282171.0800000001</v>
      </c>
      <c r="G40" s="9">
        <f t="shared" si="1"/>
        <v>77.99271217379197</v>
      </c>
      <c r="H40" s="9">
        <f t="shared" si="2"/>
        <v>-287704.54000000004</v>
      </c>
      <c r="I40" s="9">
        <f t="shared" si="3"/>
        <v>77.65756576427074</v>
      </c>
      <c r="J40" s="9">
        <v>1000000</v>
      </c>
      <c r="K40" s="9">
        <v>1000000</v>
      </c>
    </row>
    <row r="41" spans="1:11" ht="15">
      <c r="A41" s="4" t="s">
        <v>31</v>
      </c>
      <c r="B41" s="5" t="s">
        <v>32</v>
      </c>
      <c r="C41" s="8">
        <f>C42+C48</f>
        <v>1280202844.22</v>
      </c>
      <c r="D41" s="8">
        <f>D42+D48</f>
        <v>875453692.87</v>
      </c>
      <c r="E41" s="8">
        <f>E42+E48</f>
        <v>964867103.78</v>
      </c>
      <c r="F41" s="8">
        <f t="shared" si="0"/>
        <v>-315335740.44000006</v>
      </c>
      <c r="G41" s="8">
        <f t="shared" si="1"/>
        <v>75.36829871424577</v>
      </c>
      <c r="H41" s="8">
        <f t="shared" si="2"/>
        <v>89413410.90999997</v>
      </c>
      <c r="I41" s="8">
        <f t="shared" si="3"/>
        <v>110.21337983244732</v>
      </c>
      <c r="J41" s="8">
        <f>J42+J48</f>
        <v>751399495.04</v>
      </c>
      <c r="K41" s="8">
        <f>K42+K48</f>
        <v>781734050.2</v>
      </c>
    </row>
    <row r="42" spans="1:11" ht="51.75">
      <c r="A42" s="4" t="s">
        <v>33</v>
      </c>
      <c r="B42" s="5" t="s">
        <v>34</v>
      </c>
      <c r="C42" s="8">
        <f>SUM(C43,C45:C47)</f>
        <v>1280347856.46</v>
      </c>
      <c r="D42" s="8">
        <f>SUM(D43,D45:D47)</f>
        <v>875805878.11</v>
      </c>
      <c r="E42" s="8">
        <f>SUM(E43,E45:E47)</f>
        <v>964867103.78</v>
      </c>
      <c r="F42" s="8">
        <f t="shared" si="0"/>
        <v>-315480752.68000007</v>
      </c>
      <c r="G42" s="8">
        <f t="shared" si="1"/>
        <v>75.35976249827414</v>
      </c>
      <c r="H42" s="8">
        <f t="shared" si="2"/>
        <v>89061225.66999996</v>
      </c>
      <c r="I42" s="8">
        <f t="shared" si="3"/>
        <v>110.16906005040697</v>
      </c>
      <c r="J42" s="8">
        <f>SUM(J43,J45:J47)</f>
        <v>751399495.04</v>
      </c>
      <c r="K42" s="8">
        <f>SUM(K43,K45:K47)</f>
        <v>781734050.2</v>
      </c>
    </row>
    <row r="43" spans="1:11" ht="26.25">
      <c r="A43" s="2" t="s">
        <v>42</v>
      </c>
      <c r="B43" s="3" t="s">
        <v>37</v>
      </c>
      <c r="C43" s="9">
        <v>427511810</v>
      </c>
      <c r="D43" s="9">
        <v>3331900</v>
      </c>
      <c r="E43" s="9">
        <v>0</v>
      </c>
      <c r="F43" s="9">
        <f t="shared" si="0"/>
        <v>-427511810</v>
      </c>
      <c r="G43" s="9">
        <f t="shared" si="1"/>
        <v>0</v>
      </c>
      <c r="H43" s="9">
        <f t="shared" si="2"/>
        <v>-3331900</v>
      </c>
      <c r="I43" s="9">
        <f t="shared" si="3"/>
        <v>0</v>
      </c>
      <c r="J43" s="9">
        <v>0</v>
      </c>
      <c r="K43" s="9">
        <v>0</v>
      </c>
    </row>
    <row r="44" spans="1:11" ht="26.25">
      <c r="A44" s="7" t="s">
        <v>43</v>
      </c>
      <c r="B44" s="3" t="s">
        <v>38</v>
      </c>
      <c r="C44" s="9">
        <v>403658280</v>
      </c>
      <c r="D44" s="9">
        <v>0</v>
      </c>
      <c r="E44" s="9">
        <v>0</v>
      </c>
      <c r="F44" s="9">
        <f t="shared" si="0"/>
        <v>-403658280</v>
      </c>
      <c r="G44" s="11" t="s">
        <v>91</v>
      </c>
      <c r="H44" s="9">
        <f t="shared" si="2"/>
        <v>0</v>
      </c>
      <c r="I44" s="9"/>
      <c r="J44" s="9">
        <v>0</v>
      </c>
      <c r="K44" s="9">
        <v>0</v>
      </c>
    </row>
    <row r="45" spans="1:11" ht="39">
      <c r="A45" s="2" t="s">
        <v>44</v>
      </c>
      <c r="B45" s="3" t="s">
        <v>39</v>
      </c>
      <c r="C45" s="9">
        <v>321192124.91</v>
      </c>
      <c r="D45" s="9">
        <v>295491662.8</v>
      </c>
      <c r="E45" s="9">
        <v>262504629.39</v>
      </c>
      <c r="F45" s="9">
        <f t="shared" si="0"/>
        <v>-58687495.52000004</v>
      </c>
      <c r="G45" s="9">
        <f t="shared" si="1"/>
        <v>81.72822713619003</v>
      </c>
      <c r="H45" s="9">
        <f t="shared" si="2"/>
        <v>-32987033.410000026</v>
      </c>
      <c r="I45" s="9">
        <f t="shared" si="3"/>
        <v>88.83656036267699</v>
      </c>
      <c r="J45" s="9">
        <v>46841915.68</v>
      </c>
      <c r="K45" s="9">
        <v>44836463.96</v>
      </c>
    </row>
    <row r="46" spans="1:11" ht="26.25">
      <c r="A46" s="2" t="s">
        <v>45</v>
      </c>
      <c r="B46" s="3" t="s">
        <v>40</v>
      </c>
      <c r="C46" s="9">
        <v>491188837.55</v>
      </c>
      <c r="D46" s="9">
        <v>530327423.68</v>
      </c>
      <c r="E46" s="9">
        <v>628970974.39</v>
      </c>
      <c r="F46" s="9">
        <f t="shared" si="0"/>
        <v>137782136.83999997</v>
      </c>
      <c r="G46" s="9">
        <f t="shared" si="1"/>
        <v>128.05074674075317</v>
      </c>
      <c r="H46" s="9">
        <f t="shared" si="2"/>
        <v>98643550.70999998</v>
      </c>
      <c r="I46" s="9">
        <f t="shared" si="3"/>
        <v>118.60049967348503</v>
      </c>
      <c r="J46" s="9">
        <v>651958979.36</v>
      </c>
      <c r="K46" s="9">
        <v>684298986.24</v>
      </c>
    </row>
    <row r="47" spans="1:11" ht="15">
      <c r="A47" s="2" t="s">
        <v>46</v>
      </c>
      <c r="B47" s="3" t="s">
        <v>41</v>
      </c>
      <c r="C47" s="9">
        <v>40455084</v>
      </c>
      <c r="D47" s="9">
        <v>46654891.63</v>
      </c>
      <c r="E47" s="9">
        <v>73391500</v>
      </c>
      <c r="F47" s="9">
        <f t="shared" si="0"/>
        <v>32936416</v>
      </c>
      <c r="G47" s="9">
        <f t="shared" si="1"/>
        <v>181.4147759525107</v>
      </c>
      <c r="H47" s="9">
        <f t="shared" si="2"/>
        <v>26736608.369999997</v>
      </c>
      <c r="I47" s="9">
        <f t="shared" si="3"/>
        <v>157.30719209903347</v>
      </c>
      <c r="J47" s="9">
        <v>52598600</v>
      </c>
      <c r="K47" s="9">
        <v>52598600</v>
      </c>
    </row>
    <row r="48" spans="1:11" s="6" customFormat="1" ht="77.25">
      <c r="A48" s="4" t="s">
        <v>47</v>
      </c>
      <c r="B48" s="5" t="s">
        <v>48</v>
      </c>
      <c r="C48" s="8">
        <f>C49</f>
        <v>-145012.24</v>
      </c>
      <c r="D48" s="8">
        <f>D49</f>
        <v>-352185.24</v>
      </c>
      <c r="E48" s="8">
        <f>E49</f>
        <v>0</v>
      </c>
      <c r="F48" s="8">
        <f t="shared" si="0"/>
        <v>145012.24</v>
      </c>
      <c r="G48" s="8">
        <f t="shared" si="1"/>
        <v>0</v>
      </c>
      <c r="H48" s="8">
        <f t="shared" si="2"/>
        <v>352185.24</v>
      </c>
      <c r="I48" s="10" t="s">
        <v>91</v>
      </c>
      <c r="J48" s="8">
        <f>J49</f>
        <v>0</v>
      </c>
      <c r="K48" s="8">
        <f>K49</f>
        <v>0</v>
      </c>
    </row>
    <row r="49" spans="1:11" ht="64.5">
      <c r="A49" s="2" t="s">
        <v>50</v>
      </c>
      <c r="B49" s="3" t="s">
        <v>49</v>
      </c>
      <c r="C49" s="9">
        <v>-145012.24</v>
      </c>
      <c r="D49" s="9">
        <v>-352185.24</v>
      </c>
      <c r="E49" s="9">
        <v>0</v>
      </c>
      <c r="F49" s="9">
        <f t="shared" si="0"/>
        <v>145012.24</v>
      </c>
      <c r="G49" s="9">
        <f t="shared" si="1"/>
        <v>0</v>
      </c>
      <c r="H49" s="9">
        <f t="shared" si="2"/>
        <v>352185.24</v>
      </c>
      <c r="I49" s="11" t="s">
        <v>91</v>
      </c>
      <c r="J49" s="9">
        <v>0</v>
      </c>
      <c r="K49" s="9">
        <v>0</v>
      </c>
    </row>
    <row r="50" spans="1:11" s="6" customFormat="1" ht="15">
      <c r="A50" s="4" t="s">
        <v>51</v>
      </c>
      <c r="B50" s="5"/>
      <c r="C50" s="8">
        <f>C6+C41</f>
        <v>1500920820.76</v>
      </c>
      <c r="D50" s="8">
        <f>D6+D41</f>
        <v>1600714047.4099998</v>
      </c>
      <c r="E50" s="8">
        <f>E6+E41</f>
        <v>1672867103.78</v>
      </c>
      <c r="F50" s="8">
        <f t="shared" si="0"/>
        <v>171946283.01999998</v>
      </c>
      <c r="G50" s="8">
        <f t="shared" si="1"/>
        <v>111.45605288711593</v>
      </c>
      <c r="H50" s="8">
        <f t="shared" si="2"/>
        <v>72153056.37000012</v>
      </c>
      <c r="I50" s="8">
        <f t="shared" si="3"/>
        <v>104.50755439341248</v>
      </c>
      <c r="J50" s="8">
        <f>J6+J41</f>
        <v>1474383495.04</v>
      </c>
      <c r="K50" s="8">
        <f>K6+K41</f>
        <v>1483438050.2</v>
      </c>
    </row>
  </sheetData>
  <sheetProtection/>
  <mergeCells count="14">
    <mergeCell ref="A3:A5"/>
    <mergeCell ref="D3:D5"/>
    <mergeCell ref="C3:C5"/>
    <mergeCell ref="F4:F5"/>
    <mergeCell ref="A1:K1"/>
    <mergeCell ref="G4:G5"/>
    <mergeCell ref="H4:H5"/>
    <mergeCell ref="I4:I5"/>
    <mergeCell ref="E3:E5"/>
    <mergeCell ref="J3:J5"/>
    <mergeCell ref="K3:K5"/>
    <mergeCell ref="H3:I3"/>
    <mergeCell ref="F3:G3"/>
    <mergeCell ref="B3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Партизанского городского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Ahmetshina</dc:creator>
  <cp:keywords/>
  <dc:description/>
  <cp:lastModifiedBy>Pshonyak</cp:lastModifiedBy>
  <cp:lastPrinted>2020-12-09T01:15:15Z</cp:lastPrinted>
  <dcterms:created xsi:type="dcterms:W3CDTF">2020-12-08T01:45:26Z</dcterms:created>
  <dcterms:modified xsi:type="dcterms:W3CDTF">2022-10-27T04:28:23Z</dcterms:modified>
  <cp:category/>
  <cp:version/>
  <cp:contentType/>
  <cp:contentStatus/>
</cp:coreProperties>
</file>